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 tabRatio="500" activeTab="1"/>
  </bookViews>
  <sheets>
    <sheet name="EX 7.1" sheetId="1" r:id="rId1"/>
    <sheet name="EX 7.2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9" i="2" l="1"/>
  <c r="D17" i="2"/>
  <c r="C14" i="2"/>
  <c r="C13" i="2"/>
  <c r="D13" i="2"/>
  <c r="D25" i="1"/>
  <c r="D23" i="1"/>
  <c r="D22" i="1"/>
  <c r="D13" i="1"/>
  <c r="C13" i="1"/>
  <c r="D21" i="1" l="1"/>
  <c r="E12" i="1"/>
  <c r="F12" i="1" s="1"/>
  <c r="E11" i="1"/>
  <c r="F11" i="1" s="1"/>
  <c r="E10" i="1"/>
  <c r="F10" i="1" s="1"/>
  <c r="E9" i="1"/>
  <c r="F9" i="1" s="1"/>
  <c r="E8" i="1"/>
  <c r="F8" i="1" s="1"/>
  <c r="E7" i="1"/>
  <c r="F7" i="1" s="1"/>
  <c r="E6" i="1"/>
  <c r="F6" i="1" s="1"/>
  <c r="E5" i="1"/>
  <c r="F5" i="1" s="1"/>
  <c r="E4" i="1"/>
  <c r="F4" i="1" s="1"/>
  <c r="E3" i="1"/>
  <c r="F3" i="1" s="1"/>
  <c r="E2" i="1"/>
  <c r="F2" i="1" s="1"/>
  <c r="D16" i="1" l="1"/>
  <c r="F13" i="1"/>
  <c r="E13" i="1"/>
  <c r="D15" i="1"/>
  <c r="D17" i="1" s="1"/>
  <c r="D18" i="1" l="1"/>
  <c r="D20" i="1" s="1"/>
</calcChain>
</file>

<file path=xl/sharedStrings.xml><?xml version="1.0" encoding="utf-8"?>
<sst xmlns="http://schemas.openxmlformats.org/spreadsheetml/2006/main" count="57" uniqueCount="55">
  <si>
    <t xml:space="preserve">Procedure Description </t>
  </si>
  <si>
    <t>Standard Hours</t>
  </si>
  <si>
    <t>SC BX Breast IM Guide</t>
  </si>
  <si>
    <t xml:space="preserve">SC PLC CLIP Breast </t>
  </si>
  <si>
    <t xml:space="preserve">SC PLC Wire Breast   </t>
  </si>
  <si>
    <t>SC PLC Wire Breast Add</t>
  </si>
  <si>
    <t xml:space="preserve">  Mammo Spec Board  </t>
  </si>
  <si>
    <t xml:space="preserve">Mammogm DIAG UNI </t>
  </si>
  <si>
    <t>Mammogm DIAG BI</t>
  </si>
  <si>
    <t xml:space="preserve"> Mammogm SCR BI   </t>
  </si>
  <si>
    <t xml:space="preserve">  XR NDL/WIRE Breast LOC</t>
  </si>
  <si>
    <t xml:space="preserve"> XR Surgical Specimen   </t>
  </si>
  <si>
    <t xml:space="preserve">XR STERO Breast BIOP    </t>
  </si>
  <si>
    <t>Average monthly
Volume</t>
  </si>
  <si>
    <t>Standard hours for 
30-day period</t>
  </si>
  <si>
    <t>Totals</t>
  </si>
  <si>
    <t>Total volume of activities</t>
  </si>
  <si>
    <t>Total direct procedure hours</t>
  </si>
  <si>
    <t>indirect support hours</t>
  </si>
  <si>
    <t>Variable hours</t>
  </si>
  <si>
    <t>utilization target</t>
  </si>
  <si>
    <t>Normalized variable hours</t>
  </si>
  <si>
    <t>Constant hours</t>
  </si>
  <si>
    <t>Total target worked hours</t>
  </si>
  <si>
    <t>Target FTEs required</t>
  </si>
  <si>
    <t>Leave of absence/ Fringe benefit allowance</t>
  </si>
  <si>
    <t>Total required FTEs</t>
  </si>
  <si>
    <t>7.1 a</t>
  </si>
  <si>
    <t>7.1 b</t>
  </si>
  <si>
    <t>7.1 c</t>
  </si>
  <si>
    <t>7.1 e</t>
  </si>
  <si>
    <t>7.1 d</t>
  </si>
  <si>
    <t>7.1 f</t>
  </si>
  <si>
    <t>7.1 g</t>
  </si>
  <si>
    <t>work hours per month-ave.</t>
  </si>
  <si>
    <t>Volume : 8 months</t>
  </si>
  <si>
    <t>Partial answers provided; you can use as a template to solve other Exercises-assigned.</t>
  </si>
  <si>
    <t>Volume</t>
  </si>
  <si>
    <t>1. Operates Equipment/Assists Physician</t>
  </si>
  <si>
    <t>2. Explains Procedure to Patient</t>
  </si>
  <si>
    <t>4. Patient Transport</t>
  </si>
  <si>
    <t>5. Documentation/Computer Entry</t>
  </si>
  <si>
    <t>6. Equipment Maintenance and Cleaning</t>
  </si>
  <si>
    <t>7. Ordering and Stocking Supplies</t>
  </si>
  <si>
    <t>8. Phone Calls</t>
  </si>
  <si>
    <t>Procedure Description for Radiology
Tech</t>
  </si>
  <si>
    <t xml:space="preserve">3. Patient Assessment   </t>
  </si>
  <si>
    <t xml:space="preserve"> 9. Coordination with Physician</t>
  </si>
  <si>
    <t xml:space="preserve"> 10. General Cleaning Procedure Room</t>
  </si>
  <si>
    <t xml:space="preserve">11. Other Duties as Requested  </t>
  </si>
  <si>
    <t>.</t>
  </si>
  <si>
    <t>a. Calculate the standard hours per month.</t>
  </si>
  <si>
    <t xml:space="preserve">Total volume </t>
  </si>
  <si>
    <t>b. Determine the required FTEs with fringe benefits.</t>
  </si>
  <si>
    <t>c. Determine the sensitivity of required FTEs to a +/−10 percent change in procedure volumes.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</si>
</sst>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2"/>
      <color theme="1"/>
      <name val="Calibri"/>
      <family val="2"/>
      <charset val="134"/>
      <scheme val="minor"/>
    </font>
    <font>
      <sz val="12"/>
      <color theme="1"/>
      <name val="Calibri"/>
      <family val="2"/>
      <charset val="134"/>
      <scheme val="minor"/>
    </font>
    <font>
      <sz val="12"/>
      <color theme="1"/>
      <name val="Cambria"/>
      <family val="1"/>
    </font>
    <font>
      <b/>
      <sz val="12"/>
      <color theme="1"/>
      <name val="Calibri"/>
      <family val="2"/>
      <scheme val="minor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0" fillId="0" borderId="7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0" xfId="0" applyBorder="1" applyAlignment="1">
      <alignment horizontal="center" wrapText="1"/>
    </xf>
    <xf numFmtId="2" fontId="0" fillId="0" borderId="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2" fontId="0" fillId="0" borderId="0" xfId="0" applyNumberFormat="1" applyFont="1" applyBorder="1" applyAlignment="1">
      <alignment horizontal="center"/>
    </xf>
    <xf numFmtId="2" fontId="0" fillId="2" borderId="0" xfId="0" applyNumberFormat="1" applyFill="1" applyBorder="1" applyAlignment="1">
      <alignment horizontal="center"/>
    </xf>
    <xf numFmtId="9" fontId="0" fillId="0" borderId="0" xfId="1" applyFont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0" fontId="0" fillId="0" borderId="0" xfId="0" applyFill="1"/>
    <xf numFmtId="2" fontId="0" fillId="0" borderId="0" xfId="0" applyNumberFormat="1" applyFill="1"/>
    <xf numFmtId="2" fontId="0" fillId="0" borderId="3" xfId="0" applyNumberFormat="1" applyBorder="1"/>
    <xf numFmtId="0" fontId="3" fillId="0" borderId="0" xfId="0" applyFont="1"/>
    <xf numFmtId="0" fontId="2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9" xfId="0" applyBorder="1" applyAlignment="1">
      <alignment horizontal="center"/>
    </xf>
    <xf numFmtId="2" fontId="0" fillId="0" borderId="2" xfId="0" applyNumberFormat="1" applyFont="1" applyBorder="1" applyAlignment="1">
      <alignment horizontal="center"/>
    </xf>
    <xf numFmtId="2" fontId="0" fillId="0" borderId="3" xfId="0" applyNumberFormat="1" applyFont="1" applyBorder="1" applyAlignment="1">
      <alignment horizontal="center"/>
    </xf>
    <xf numFmtId="2" fontId="0" fillId="0" borderId="4" xfId="0" applyNumberFormat="1" applyFont="1" applyBorder="1" applyAlignment="1">
      <alignment horizontal="center"/>
    </xf>
    <xf numFmtId="2" fontId="0" fillId="2" borderId="5" xfId="0" applyNumberFormat="1" applyFill="1" applyBorder="1" applyAlignment="1">
      <alignment horizontal="center"/>
    </xf>
    <xf numFmtId="2" fontId="0" fillId="2" borderId="0" xfId="0" applyNumberFormat="1" applyFill="1" applyAlignment="1">
      <alignment horizontal="center"/>
    </xf>
    <xf numFmtId="2" fontId="0" fillId="2" borderId="6" xfId="0" applyNumberFormat="1" applyFill="1" applyBorder="1" applyAlignment="1">
      <alignment horizontal="center"/>
    </xf>
    <xf numFmtId="9" fontId="0" fillId="0" borderId="5" xfId="1" applyFont="1" applyBorder="1" applyAlignment="1">
      <alignment horizontal="center"/>
    </xf>
    <xf numFmtId="9" fontId="0" fillId="0" borderId="0" xfId="1" applyFont="1" applyAlignment="1">
      <alignment horizontal="center"/>
    </xf>
    <xf numFmtId="9" fontId="0" fillId="0" borderId="6" xfId="1" applyFont="1" applyBorder="1" applyAlignment="1">
      <alignment horizontal="center"/>
    </xf>
    <xf numFmtId="2" fontId="0" fillId="3" borderId="7" xfId="0" applyNumberFormat="1" applyFill="1" applyBorder="1" applyAlignment="1">
      <alignment horizontal="center"/>
    </xf>
    <xf numFmtId="2" fontId="0" fillId="3" borderId="8" xfId="0" applyNumberFormat="1" applyFill="1" applyBorder="1" applyAlignment="1">
      <alignment horizontal="center"/>
    </xf>
    <xf numFmtId="2" fontId="0" fillId="3" borderId="9" xfId="0" applyNumberFormat="1" applyFill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3" borderId="5" xfId="0" applyNumberFormat="1" applyFill="1" applyBorder="1" applyAlignment="1">
      <alignment horizontal="center"/>
    </xf>
    <xf numFmtId="2" fontId="0" fillId="3" borderId="0" xfId="0" applyNumberFormat="1" applyFill="1" applyAlignment="1">
      <alignment horizontal="center"/>
    </xf>
    <xf numFmtId="2" fontId="0" fillId="3" borderId="6" xfId="0" applyNumberFormat="1" applyFill="1" applyBorder="1" applyAlignment="1">
      <alignment horizontal="center"/>
    </xf>
    <xf numFmtId="0" fontId="4" fillId="0" borderId="0" xfId="0" applyFont="1" applyAlignment="1">
      <alignment vertical="center"/>
    </xf>
    <xf numFmtId="0" fontId="0" fillId="0" borderId="10" xfId="0" applyFont="1" applyBorder="1" applyAlignment="1">
      <alignment horizontal="left" wrapText="1"/>
    </xf>
    <xf numFmtId="0" fontId="0" fillId="0" borderId="11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2" fillId="0" borderId="7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2" xfId="0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sqref="A1:F12"/>
    </sheetView>
  </sheetViews>
  <sheetFormatPr defaultColWidth="11" defaultRowHeight="15.6"/>
  <cols>
    <col min="1" max="1" width="13.5" customWidth="1"/>
    <col min="2" max="2" width="12.8984375" customWidth="1"/>
    <col min="4" max="4" width="15" customWidth="1"/>
    <col min="5" max="5" width="16.8984375" customWidth="1"/>
    <col min="6" max="7" width="17.5" customWidth="1"/>
  </cols>
  <sheetData>
    <row r="1" spans="1:7" ht="31.2">
      <c r="A1" s="29" t="s">
        <v>0</v>
      </c>
      <c r="B1" s="30"/>
      <c r="C1" s="6" t="s">
        <v>35</v>
      </c>
      <c r="D1" s="3" t="s">
        <v>1</v>
      </c>
      <c r="E1" s="6" t="s">
        <v>13</v>
      </c>
      <c r="F1" s="6" t="s">
        <v>14</v>
      </c>
      <c r="G1" s="15"/>
    </row>
    <row r="2" spans="1:7">
      <c r="A2" s="27" t="s">
        <v>2</v>
      </c>
      <c r="B2" s="28"/>
      <c r="C2" s="4">
        <v>220</v>
      </c>
      <c r="D2" s="11">
        <v>0.2</v>
      </c>
      <c r="E2" s="10">
        <f>C2/8</f>
        <v>27.5</v>
      </c>
      <c r="F2" s="10">
        <f>E2*D2</f>
        <v>5.5</v>
      </c>
      <c r="G2" s="16"/>
    </row>
    <row r="3" spans="1:7">
      <c r="A3" s="27" t="s">
        <v>3</v>
      </c>
      <c r="B3" s="28"/>
      <c r="C3" s="4">
        <v>195</v>
      </c>
      <c r="D3" s="11">
        <v>0.25</v>
      </c>
      <c r="E3" s="13">
        <f t="shared" ref="E3:E12" si="0">C3/8</f>
        <v>24.375</v>
      </c>
      <c r="F3" s="13">
        <f t="shared" ref="F3:F12" si="1">E3*D3</f>
        <v>6.09375</v>
      </c>
      <c r="G3" s="16"/>
    </row>
    <row r="4" spans="1:7">
      <c r="A4" s="27" t="s">
        <v>4</v>
      </c>
      <c r="B4" s="28"/>
      <c r="C4" s="4">
        <v>121</v>
      </c>
      <c r="D4" s="11">
        <v>0.5</v>
      </c>
      <c r="E4" s="13">
        <f t="shared" si="0"/>
        <v>15.125</v>
      </c>
      <c r="F4" s="13">
        <f t="shared" si="1"/>
        <v>7.5625</v>
      </c>
      <c r="G4" s="16"/>
    </row>
    <row r="5" spans="1:7">
      <c r="A5" s="27" t="s">
        <v>5</v>
      </c>
      <c r="B5" s="28"/>
      <c r="C5" s="4">
        <v>24</v>
      </c>
      <c r="D5" s="11">
        <v>0.6</v>
      </c>
      <c r="E5" s="13">
        <f t="shared" si="0"/>
        <v>3</v>
      </c>
      <c r="F5" s="13">
        <f t="shared" si="1"/>
        <v>1.7999999999999998</v>
      </c>
      <c r="G5" s="16"/>
    </row>
    <row r="6" spans="1:7">
      <c r="A6" s="27" t="s">
        <v>6</v>
      </c>
      <c r="B6" s="28"/>
      <c r="C6" s="4">
        <v>103</v>
      </c>
      <c r="D6" s="11">
        <v>0.75</v>
      </c>
      <c r="E6" s="13">
        <f t="shared" si="0"/>
        <v>12.875</v>
      </c>
      <c r="F6" s="13">
        <f t="shared" si="1"/>
        <v>9.65625</v>
      </c>
      <c r="G6" s="16"/>
    </row>
    <row r="7" spans="1:7">
      <c r="A7" s="27" t="s">
        <v>7</v>
      </c>
      <c r="B7" s="28"/>
      <c r="C7" s="4">
        <v>1494</v>
      </c>
      <c r="D7" s="11">
        <v>0.25</v>
      </c>
      <c r="E7" s="13">
        <f t="shared" si="0"/>
        <v>186.75</v>
      </c>
      <c r="F7" s="13">
        <f t="shared" si="1"/>
        <v>46.6875</v>
      </c>
      <c r="G7" s="16"/>
    </row>
    <row r="8" spans="1:7">
      <c r="A8" s="27" t="s">
        <v>8</v>
      </c>
      <c r="B8" s="28"/>
      <c r="C8" s="4">
        <v>1505</v>
      </c>
      <c r="D8" s="11">
        <v>0.33</v>
      </c>
      <c r="E8" s="13">
        <f t="shared" si="0"/>
        <v>188.125</v>
      </c>
      <c r="F8" s="13">
        <f t="shared" si="1"/>
        <v>62.081250000000004</v>
      </c>
      <c r="G8" s="16"/>
    </row>
    <row r="9" spans="1:7">
      <c r="A9" s="27" t="s">
        <v>9</v>
      </c>
      <c r="B9" s="28"/>
      <c r="C9" s="4">
        <v>8924</v>
      </c>
      <c r="D9" s="11">
        <v>0.33</v>
      </c>
      <c r="E9" s="13">
        <f t="shared" si="0"/>
        <v>1115.5</v>
      </c>
      <c r="F9" s="13">
        <f t="shared" si="1"/>
        <v>368.11500000000001</v>
      </c>
      <c r="G9" s="16"/>
    </row>
    <row r="10" spans="1:7">
      <c r="A10" s="27" t="s">
        <v>10</v>
      </c>
      <c r="B10" s="28"/>
      <c r="C10" s="4">
        <v>136</v>
      </c>
      <c r="D10" s="11">
        <v>0.45</v>
      </c>
      <c r="E10" s="13">
        <f t="shared" si="0"/>
        <v>17</v>
      </c>
      <c r="F10" s="13">
        <f t="shared" si="1"/>
        <v>7.65</v>
      </c>
      <c r="G10" s="16"/>
    </row>
    <row r="11" spans="1:7">
      <c r="A11" s="27" t="s">
        <v>11</v>
      </c>
      <c r="B11" s="28"/>
      <c r="C11" s="4">
        <v>318</v>
      </c>
      <c r="D11" s="11">
        <v>0.75</v>
      </c>
      <c r="E11" s="13">
        <f t="shared" si="0"/>
        <v>39.75</v>
      </c>
      <c r="F11" s="13">
        <f t="shared" si="1"/>
        <v>29.8125</v>
      </c>
      <c r="G11" s="16"/>
    </row>
    <row r="12" spans="1:7">
      <c r="A12" s="33" t="s">
        <v>12</v>
      </c>
      <c r="B12" s="34"/>
      <c r="C12" s="5">
        <v>226</v>
      </c>
      <c r="D12" s="12">
        <v>0.75</v>
      </c>
      <c r="E12" s="14">
        <f t="shared" si="0"/>
        <v>28.25</v>
      </c>
      <c r="F12" s="14">
        <f t="shared" si="1"/>
        <v>21.1875</v>
      </c>
      <c r="G12" s="16"/>
    </row>
    <row r="13" spans="1:7">
      <c r="A13" s="7"/>
      <c r="B13" s="8" t="s">
        <v>15</v>
      </c>
      <c r="C13" s="8">
        <f>SUM(C2:C12)</f>
        <v>13266</v>
      </c>
      <c r="D13" s="25">
        <f>SUM(D2:D12)</f>
        <v>5.16</v>
      </c>
      <c r="E13" s="25">
        <f>SUM(E2:E12)</f>
        <v>1658.25</v>
      </c>
      <c r="F13" s="25">
        <f>SUM(F2:F12)</f>
        <v>566.14625000000001</v>
      </c>
      <c r="G13" s="17"/>
    </row>
    <row r="14" spans="1:7">
      <c r="A14" s="9" t="s">
        <v>15</v>
      </c>
      <c r="B14" s="1"/>
      <c r="C14" s="26" t="s">
        <v>36</v>
      </c>
      <c r="D14" s="1"/>
      <c r="E14" s="1"/>
      <c r="F14" s="2"/>
      <c r="G14" s="18"/>
    </row>
    <row r="15" spans="1:7">
      <c r="A15" s="31" t="s">
        <v>16</v>
      </c>
      <c r="B15" s="31"/>
      <c r="C15" s="31"/>
      <c r="D15" s="35">
        <f>SUM(E2:E12)</f>
        <v>1658.25</v>
      </c>
      <c r="E15" s="36"/>
      <c r="F15" s="37"/>
      <c r="G15" s="19"/>
    </row>
    <row r="16" spans="1:7">
      <c r="A16" s="31" t="s">
        <v>17</v>
      </c>
      <c r="B16" s="31"/>
      <c r="C16" s="31"/>
      <c r="D16" s="38">
        <f>SUM(F2:F12)</f>
        <v>566.14625000000001</v>
      </c>
      <c r="E16" s="39"/>
      <c r="F16" s="40"/>
      <c r="G16" s="20" t="s">
        <v>27</v>
      </c>
    </row>
    <row r="17" spans="1:8">
      <c r="A17" s="31" t="s">
        <v>18</v>
      </c>
      <c r="B17" s="31"/>
      <c r="C17" s="31"/>
      <c r="D17" s="38">
        <f>D15*0.2</f>
        <v>331.65000000000003</v>
      </c>
      <c r="E17" s="39"/>
      <c r="F17" s="40"/>
      <c r="G17" s="20" t="s">
        <v>28</v>
      </c>
    </row>
    <row r="18" spans="1:8">
      <c r="A18" s="31" t="s">
        <v>19</v>
      </c>
      <c r="B18" s="31"/>
      <c r="C18" s="31"/>
      <c r="D18" s="38">
        <f>D16+D17</f>
        <v>897.7962500000001</v>
      </c>
      <c r="E18" s="39"/>
      <c r="F18" s="40"/>
      <c r="G18" s="20" t="s">
        <v>29</v>
      </c>
    </row>
    <row r="19" spans="1:8">
      <c r="A19" s="31" t="s">
        <v>20</v>
      </c>
      <c r="B19" s="31"/>
      <c r="C19" s="31"/>
      <c r="D19" s="41">
        <v>0.85</v>
      </c>
      <c r="E19" s="42"/>
      <c r="F19" s="43"/>
      <c r="G19" s="21"/>
    </row>
    <row r="20" spans="1:8">
      <c r="A20" s="31" t="s">
        <v>21</v>
      </c>
      <c r="B20" s="31"/>
      <c r="C20" s="31"/>
      <c r="D20" s="38">
        <f>D18/D19</f>
        <v>1056.2308823529413</v>
      </c>
      <c r="E20" s="39"/>
      <c r="F20" s="40"/>
      <c r="G20" s="20" t="s">
        <v>31</v>
      </c>
    </row>
    <row r="21" spans="1:8">
      <c r="A21" s="31" t="s">
        <v>22</v>
      </c>
      <c r="B21" s="31"/>
      <c r="C21" s="31"/>
      <c r="D21" s="47">
        <f>10*30</f>
        <v>300</v>
      </c>
      <c r="E21" s="48"/>
      <c r="F21" s="49"/>
      <c r="G21" s="16"/>
    </row>
    <row r="22" spans="1:8">
      <c r="A22" s="31" t="s">
        <v>23</v>
      </c>
      <c r="B22" s="31"/>
      <c r="C22" s="31"/>
      <c r="D22" s="50">
        <f>SUM(D20,D21)</f>
        <v>1356.2308823529413</v>
      </c>
      <c r="E22" s="51"/>
      <c r="F22" s="52"/>
      <c r="G22" s="20" t="s">
        <v>30</v>
      </c>
    </row>
    <row r="23" spans="1:8">
      <c r="A23" s="31" t="s">
        <v>24</v>
      </c>
      <c r="B23" s="31"/>
      <c r="C23" s="31"/>
      <c r="D23" s="50">
        <f>D22/160</f>
        <v>8.4764430147058825</v>
      </c>
      <c r="E23" s="51"/>
      <c r="F23" s="52"/>
      <c r="G23" s="20" t="s">
        <v>32</v>
      </c>
    </row>
    <row r="24" spans="1:8">
      <c r="A24" s="31" t="s">
        <v>25</v>
      </c>
      <c r="B24" s="31"/>
      <c r="C24" s="31"/>
      <c r="D24" s="50">
        <v>160</v>
      </c>
      <c r="E24" s="51"/>
      <c r="F24" s="52"/>
      <c r="G24" s="22"/>
      <c r="H24" s="23"/>
    </row>
    <row r="25" spans="1:8">
      <c r="A25" s="32" t="s">
        <v>26</v>
      </c>
      <c r="B25" s="32"/>
      <c r="C25" s="32"/>
      <c r="D25" s="44">
        <f>D23*10</f>
        <v>84.764430147058818</v>
      </c>
      <c r="E25" s="45"/>
      <c r="F25" s="46"/>
      <c r="G25" s="20" t="s">
        <v>33</v>
      </c>
      <c r="H25" s="23"/>
    </row>
    <row r="26" spans="1:8">
      <c r="H26" s="24"/>
    </row>
    <row r="27" spans="1:8">
      <c r="B27">
        <v>173.33</v>
      </c>
      <c r="C27" t="s">
        <v>34</v>
      </c>
      <c r="H27" s="24"/>
    </row>
    <row r="28" spans="1:8">
      <c r="H28" s="23"/>
    </row>
    <row r="29" spans="1:8">
      <c r="H29" s="24"/>
    </row>
  </sheetData>
  <mergeCells count="34">
    <mergeCell ref="D25:F25"/>
    <mergeCell ref="D20:F20"/>
    <mergeCell ref="D21:F21"/>
    <mergeCell ref="D22:F22"/>
    <mergeCell ref="D23:F23"/>
    <mergeCell ref="D24:F24"/>
    <mergeCell ref="D15:F15"/>
    <mergeCell ref="D16:F16"/>
    <mergeCell ref="D17:F17"/>
    <mergeCell ref="D19:F19"/>
    <mergeCell ref="D18:F18"/>
    <mergeCell ref="A23:C23"/>
    <mergeCell ref="A24:C24"/>
    <mergeCell ref="A25:C25"/>
    <mergeCell ref="A12:B12"/>
    <mergeCell ref="A15:C15"/>
    <mergeCell ref="A16:C16"/>
    <mergeCell ref="A17:C17"/>
    <mergeCell ref="A18:C18"/>
    <mergeCell ref="A19:C19"/>
    <mergeCell ref="A20:C20"/>
    <mergeCell ref="A21:C21"/>
    <mergeCell ref="A22:C22"/>
    <mergeCell ref="A11:B11"/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topLeftCell="A10" workbookViewId="0">
      <selection activeCell="D20" sqref="D20"/>
    </sheetView>
  </sheetViews>
  <sheetFormatPr defaultRowHeight="15.6"/>
  <cols>
    <col min="2" max="2" width="27.59765625" customWidth="1"/>
    <col min="3" max="3" width="10.5" customWidth="1"/>
    <col min="4" max="4" width="16.5" customWidth="1"/>
  </cols>
  <sheetData>
    <row r="1" spans="1:6">
      <c r="A1" s="54" t="s">
        <v>45</v>
      </c>
      <c r="B1" s="55"/>
      <c r="C1" t="s">
        <v>37</v>
      </c>
      <c r="D1" t="s">
        <v>1</v>
      </c>
      <c r="E1" s="6"/>
      <c r="F1" s="6"/>
    </row>
    <row r="2" spans="1:6">
      <c r="A2" s="56" t="s">
        <v>38</v>
      </c>
      <c r="B2" s="57"/>
      <c r="C2">
        <v>252</v>
      </c>
      <c r="D2">
        <v>0.46</v>
      </c>
      <c r="E2" s="10"/>
      <c r="F2" s="10"/>
    </row>
    <row r="3" spans="1:6">
      <c r="A3" s="56" t="s">
        <v>39</v>
      </c>
      <c r="B3" s="57"/>
      <c r="C3">
        <v>252</v>
      </c>
      <c r="D3">
        <v>0.11</v>
      </c>
      <c r="E3" s="13"/>
      <c r="F3" s="13"/>
    </row>
    <row r="4" spans="1:6">
      <c r="A4" s="56" t="s">
        <v>46</v>
      </c>
      <c r="B4" s="57"/>
      <c r="C4">
        <v>252</v>
      </c>
      <c r="D4">
        <v>0.11</v>
      </c>
      <c r="E4" s="13"/>
      <c r="F4" s="13"/>
    </row>
    <row r="5" spans="1:6">
      <c r="A5" s="56" t="s">
        <v>40</v>
      </c>
      <c r="B5" s="57"/>
      <c r="C5">
        <v>252</v>
      </c>
      <c r="D5">
        <v>0.11</v>
      </c>
      <c r="E5" s="13"/>
      <c r="F5" s="13"/>
    </row>
    <row r="6" spans="1:6">
      <c r="A6" s="56" t="s">
        <v>41</v>
      </c>
      <c r="B6" s="57"/>
      <c r="C6">
        <v>252</v>
      </c>
      <c r="D6">
        <v>0.09</v>
      </c>
      <c r="E6" s="13"/>
      <c r="F6" s="13"/>
    </row>
    <row r="7" spans="1:6">
      <c r="A7" s="56" t="s">
        <v>42</v>
      </c>
      <c r="B7" s="57"/>
      <c r="C7" s="60">
        <v>24</v>
      </c>
      <c r="D7">
        <v>0.19</v>
      </c>
      <c r="E7" s="13"/>
      <c r="F7" s="13"/>
    </row>
    <row r="8" spans="1:6">
      <c r="A8" s="56" t="s">
        <v>43</v>
      </c>
      <c r="B8" s="57"/>
      <c r="C8" s="60">
        <v>24</v>
      </c>
      <c r="D8">
        <v>0.38</v>
      </c>
      <c r="E8" s="13"/>
      <c r="F8" s="13"/>
    </row>
    <row r="9" spans="1:6">
      <c r="A9" s="56" t="s">
        <v>44</v>
      </c>
      <c r="B9" s="57"/>
      <c r="C9">
        <v>252</v>
      </c>
      <c r="D9">
        <v>0.19</v>
      </c>
      <c r="E9" s="13"/>
      <c r="F9" s="13"/>
    </row>
    <row r="10" spans="1:6">
      <c r="A10" s="56" t="s">
        <v>47</v>
      </c>
      <c r="B10" s="57"/>
      <c r="C10" s="60">
        <v>125</v>
      </c>
      <c r="D10">
        <v>0.09</v>
      </c>
      <c r="E10" s="13"/>
      <c r="F10" s="13"/>
    </row>
    <row r="11" spans="1:6">
      <c r="A11" s="56" t="s">
        <v>48</v>
      </c>
      <c r="B11" s="57"/>
      <c r="C11" s="60">
        <v>252</v>
      </c>
      <c r="D11">
        <v>0.18</v>
      </c>
      <c r="E11" s="13"/>
      <c r="F11" s="13"/>
    </row>
    <row r="12" spans="1:6">
      <c r="A12" s="58" t="s">
        <v>49</v>
      </c>
      <c r="B12" s="59"/>
      <c r="C12">
        <v>75</v>
      </c>
      <c r="D12">
        <v>0.11</v>
      </c>
      <c r="E12" s="14"/>
      <c r="F12" s="14"/>
    </row>
    <row r="13" spans="1:6" ht="17.399999999999999">
      <c r="B13" s="53" t="s">
        <v>52</v>
      </c>
      <c r="C13">
        <f>SUM(C2:C12)</f>
        <v>2012</v>
      </c>
      <c r="D13">
        <f>SUM(D2:D12)</f>
        <v>2.02</v>
      </c>
    </row>
    <row r="14" spans="1:6" ht="17.399999999999999">
      <c r="B14" s="53"/>
      <c r="C14">
        <f>C13/11</f>
        <v>182.90909090909091</v>
      </c>
    </row>
    <row r="15" spans="1:6" ht="17.399999999999999">
      <c r="A15" s="53"/>
      <c r="B15" s="53"/>
    </row>
    <row r="16" spans="1:6" ht="17.399999999999999">
      <c r="A16" s="53" t="s">
        <v>50</v>
      </c>
      <c r="B16" s="53"/>
    </row>
    <row r="17" spans="1:7" ht="17.399999999999999">
      <c r="A17" s="53" t="s">
        <v>51</v>
      </c>
      <c r="B17" s="53"/>
      <c r="D17">
        <f>(C14*D13)/8</f>
        <v>46.184545454545457</v>
      </c>
    </row>
    <row r="18" spans="1:7" ht="17.399999999999999">
      <c r="A18" t="s">
        <v>53</v>
      </c>
      <c r="B18" s="53"/>
      <c r="D18">
        <v>86.23</v>
      </c>
    </row>
    <row r="19" spans="1:7" ht="17.399999999999999">
      <c r="A19" t="s">
        <v>54</v>
      </c>
      <c r="B19" s="53"/>
      <c r="G19">
        <f>C14*0.85</f>
        <v>155.47272727272727</v>
      </c>
    </row>
    <row r="20" spans="1:7" ht="17.399999999999999">
      <c r="B20" s="53"/>
    </row>
    <row r="21" spans="1:7" ht="17.399999999999999">
      <c r="B21" s="53"/>
    </row>
    <row r="22" spans="1:7" ht="17.399999999999999">
      <c r="B22" s="53"/>
    </row>
    <row r="23" spans="1:7" ht="17.399999999999999">
      <c r="B23" s="53"/>
    </row>
    <row r="24" spans="1:7" ht="17.399999999999999">
      <c r="B24" s="53"/>
    </row>
    <row r="25" spans="1:7" ht="17.399999999999999">
      <c r="B25" s="53"/>
    </row>
    <row r="26" spans="1:7" ht="17.399999999999999">
      <c r="B26" s="53"/>
    </row>
    <row r="27" spans="1:7" ht="17.399999999999999">
      <c r="B27" s="53"/>
    </row>
    <row r="28" spans="1:7" ht="17.399999999999999">
      <c r="B28" s="53"/>
    </row>
    <row r="29" spans="1:7" ht="17.399999999999999">
      <c r="B29" s="53"/>
    </row>
    <row r="30" spans="1:7" ht="17.399999999999999">
      <c r="B30" s="53"/>
    </row>
    <row r="31" spans="1:7" ht="17.399999999999999">
      <c r="B31" s="53"/>
    </row>
    <row r="32" spans="1:7" ht="17.399999999999999">
      <c r="B32" s="53"/>
    </row>
    <row r="33" spans="2:3" ht="17.399999999999999">
      <c r="B33" s="53"/>
    </row>
    <row r="34" spans="2:3" ht="17.399999999999999">
      <c r="B34" s="53"/>
    </row>
    <row r="36" spans="2:3" ht="17.399999999999999">
      <c r="B36" s="53"/>
      <c r="C36" s="53"/>
    </row>
    <row r="37" spans="2:3" ht="17.399999999999999">
      <c r="B37" s="53"/>
    </row>
    <row r="38" spans="2:3" ht="17.399999999999999">
      <c r="B38" s="53"/>
    </row>
    <row r="39" spans="2:3" ht="17.399999999999999">
      <c r="B39" s="53"/>
    </row>
    <row r="40" spans="2:3" ht="17.399999999999999">
      <c r="B40" s="53"/>
    </row>
    <row r="41" spans="2:3" ht="17.399999999999999">
      <c r="B41" s="53"/>
    </row>
    <row r="42" spans="2:3" ht="17.399999999999999">
      <c r="B42" s="53"/>
    </row>
    <row r="43" spans="2:3" ht="17.399999999999999">
      <c r="B43" s="53"/>
    </row>
    <row r="44" spans="2:3" ht="17.399999999999999">
      <c r="B44" s="53"/>
    </row>
    <row r="45" spans="2:3" ht="17.399999999999999">
      <c r="B45" s="53"/>
    </row>
    <row r="46" spans="2:3" ht="17.399999999999999">
      <c r="B46" s="53"/>
    </row>
    <row r="47" spans="2:3" ht="17.399999999999999">
      <c r="B47" s="53"/>
    </row>
    <row r="48" spans="2:3" ht="17.399999999999999">
      <c r="B48" s="53"/>
    </row>
    <row r="49" spans="2:2" ht="17.399999999999999">
      <c r="B49" s="53"/>
    </row>
    <row r="50" spans="2:2" ht="17.399999999999999">
      <c r="B50" s="53"/>
    </row>
  </sheetData>
  <mergeCells count="12">
    <mergeCell ref="A7:B7"/>
    <mergeCell ref="A8:B8"/>
    <mergeCell ref="A9:B9"/>
    <mergeCell ref="A10:B10"/>
    <mergeCell ref="A11:B11"/>
    <mergeCell ref="A12:B12"/>
    <mergeCell ref="A1:B1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 7.1</vt:lpstr>
      <vt:lpstr>EX 7.2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zixin</dc:creator>
  <cp:lastModifiedBy>Windows User</cp:lastModifiedBy>
  <dcterms:created xsi:type="dcterms:W3CDTF">2013-10-12T22:21:03Z</dcterms:created>
  <dcterms:modified xsi:type="dcterms:W3CDTF">2019-10-14T15:15:37Z</dcterms:modified>
</cp:coreProperties>
</file>